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Rashmi Choudhary\Desktop\"/>
    </mc:Choice>
  </mc:AlternateContent>
  <xr:revisionPtr revIDLastSave="0" documentId="13_ncr:1_{63B8A5BB-DB17-4735-BA03-CC5E4DEF0F8D}" xr6:coauthVersionLast="47" xr6:coauthVersionMax="47" xr10:uidLastSave="{00000000-0000-0000-0000-000000000000}"/>
  <bookViews>
    <workbookView xWindow="-108" yWindow="-108" windowWidth="23256" windowHeight="12456" tabRatio="830" xr2:uid="{00000000-000D-0000-FFFF-FFFF00000000}"/>
  </bookViews>
  <sheets>
    <sheet name="One Year-Fixed Fees" sheetId="7"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3" i="7" l="1"/>
  <c r="H23" i="7"/>
  <c r="F23" i="7"/>
  <c r="J19" i="7"/>
  <c r="H19" i="7"/>
  <c r="H15" i="7"/>
  <c r="H11" i="7"/>
  <c r="F19" i="7"/>
  <c r="J15" i="7"/>
  <c r="F15" i="7"/>
  <c r="J11" i="7"/>
  <c r="F11" i="7"/>
  <c r="B30" i="7"/>
  <c r="B31" i="7" s="1"/>
  <c r="B32" i="7" s="1"/>
  <c r="B33" i="7" s="1"/>
  <c r="B34" i="7" s="1"/>
  <c r="J10" i="7" l="1"/>
  <c r="H10" i="7"/>
  <c r="F10" i="7"/>
  <c r="F12" i="7" l="1"/>
  <c r="H12" i="7"/>
  <c r="H13" i="7" s="1"/>
  <c r="J12" i="7" l="1"/>
  <c r="J13" i="7" s="1"/>
  <c r="H14" i="7"/>
  <c r="F13" i="7"/>
  <c r="F14" i="7" s="1"/>
  <c r="J14" i="7" l="1"/>
  <c r="F16" i="7"/>
  <c r="F17" i="7" s="1"/>
  <c r="F18" i="7" l="1"/>
  <c r="F20" i="7" s="1"/>
  <c r="F21" i="7" s="1"/>
  <c r="F22" i="7" s="1"/>
  <c r="H16" i="7"/>
  <c r="H17" i="7" s="1"/>
  <c r="J16" i="7"/>
  <c r="J17" i="7" s="1"/>
  <c r="J18" i="7" s="1"/>
  <c r="J20" i="7" l="1"/>
  <c r="J21" i="7" s="1"/>
  <c r="J22" i="7" s="1"/>
  <c r="H18" i="7"/>
  <c r="H20" i="7" l="1"/>
  <c r="H21" i="7" s="1"/>
  <c r="F24" i="7"/>
  <c r="J24" i="7"/>
  <c r="J25" i="7" s="1"/>
  <c r="J26" i="7" l="1"/>
  <c r="J27" i="7" s="1"/>
  <c r="H22" i="7"/>
  <c r="F25" i="7"/>
  <c r="F26" i="7" s="1"/>
  <c r="F27" i="7" s="1"/>
  <c r="H24" i="7" l="1"/>
  <c r="H25" i="7" l="1"/>
  <c r="H26" i="7" s="1"/>
  <c r="H27" i="7" s="1"/>
</calcChain>
</file>

<file path=xl/sharedStrings.xml><?xml version="1.0" encoding="utf-8"?>
<sst xmlns="http://schemas.openxmlformats.org/spreadsheetml/2006/main" count="76" uniqueCount="75">
  <si>
    <t>Assumptions</t>
  </si>
  <si>
    <t>Capital Contribution (Rs.)</t>
  </si>
  <si>
    <t>Gain of</t>
  </si>
  <si>
    <t>Loss of</t>
  </si>
  <si>
    <t>No Change</t>
  </si>
  <si>
    <t>Scenario 1</t>
  </si>
  <si>
    <t>Scenario 2</t>
  </si>
  <si>
    <t>Scenario 3</t>
  </si>
  <si>
    <t>a</t>
  </si>
  <si>
    <t>b</t>
  </si>
  <si>
    <t>c</t>
  </si>
  <si>
    <t>i</t>
  </si>
  <si>
    <t>ii</t>
  </si>
  <si>
    <t>iii</t>
  </si>
  <si>
    <t>iv</t>
  </si>
  <si>
    <t>v</t>
  </si>
  <si>
    <t>vi</t>
  </si>
  <si>
    <t>vii</t>
  </si>
  <si>
    <t>viii</t>
  </si>
  <si>
    <t>ix</t>
  </si>
  <si>
    <t>x</t>
  </si>
  <si>
    <t>Fixed Fee Illustraion</t>
  </si>
  <si>
    <t>Other Expenses includes Account Opening charges, stamp duty /Audit Fee/ Bank charges / Fund Accounting charges / Custody Fee / demat charges or other miscellaneous expense</t>
  </si>
  <si>
    <t>xi</t>
  </si>
  <si>
    <t>xii</t>
  </si>
  <si>
    <t>xiii</t>
  </si>
  <si>
    <t>xiv</t>
  </si>
  <si>
    <t>xv</t>
  </si>
  <si>
    <t>All Fees and charges are subject to GST.</t>
  </si>
  <si>
    <t>xvi</t>
  </si>
  <si>
    <t xml:space="preserve">Brokerage and transaction cost for the illustration purpose is charged on the Average AUM. However, Brokerage and Transaction cost are charged on basis the actuals trades. </t>
  </si>
  <si>
    <t>xvii</t>
  </si>
  <si>
    <t xml:space="preserve">Notes: </t>
  </si>
  <si>
    <t>xviii</t>
  </si>
  <si>
    <t>Figures highlighted can be changed to calculate various scenarios</t>
  </si>
  <si>
    <t>Fixed Management Fee (% per annum)</t>
  </si>
  <si>
    <t>In the illustration, Fixed Management fee is assumed to be charged quarterly. However, the Portfolio Manager can charge fee at any frequency i.e. Daily, Monthly, Quarterly, Semi-annually, Annually or at any other frequency as defined in the PMS agreement and as permitted under SEBI regulations.</t>
  </si>
  <si>
    <t xml:space="preserve">Portfolio Manager can charge Fixed Management Fee on Average portfolio value for the management fee period or the closing portfolio value or in any other manner as defined in the PMS agreement. </t>
  </si>
  <si>
    <t>Capital Contribution / Investment on 1st April</t>
  </si>
  <si>
    <t>Profit / loss on Investment as on 30th June</t>
  </si>
  <si>
    <t>Value of Investment at the end of 30th June</t>
  </si>
  <si>
    <t>Profit / loss on Investment as on 30th September</t>
  </si>
  <si>
    <t>Value of Investment at the end of 30th September</t>
  </si>
  <si>
    <t>Profit / loss on Investment as on 31st March</t>
  </si>
  <si>
    <t>Value of Investment at the end of 31st March</t>
  </si>
  <si>
    <t>% change over capital contributed</t>
  </si>
  <si>
    <t>Brokerage, Transaction and Other Expense (for illustration purposes only)</t>
  </si>
  <si>
    <r>
      <t xml:space="preserve">On 30th June, Brokerage, Transaction and Other Expense </t>
    </r>
    <r>
      <rPr>
        <b/>
        <sz val="11"/>
        <color rgb="FF000000"/>
        <rFont val="Calibri"/>
        <family val="2"/>
        <scheme val="minor"/>
      </rPr>
      <t>(Q1)</t>
    </r>
  </si>
  <si>
    <r>
      <t xml:space="preserve">On 30th June, </t>
    </r>
    <r>
      <rPr>
        <sz val="11"/>
        <color rgb="FF000000"/>
        <rFont val="Calibri"/>
        <family val="2"/>
        <scheme val="minor"/>
      </rPr>
      <t xml:space="preserve">Fixed Management Fee @ 2% p.a.  Chargeable prorata on quarterly basis </t>
    </r>
    <r>
      <rPr>
        <b/>
        <sz val="11"/>
        <color rgb="FF000000"/>
        <rFont val="Calibri"/>
        <family val="2"/>
        <scheme val="minor"/>
      </rPr>
      <t>(Q1)</t>
    </r>
  </si>
  <si>
    <r>
      <t xml:space="preserve">On 30th September, Brokerage, Transaction and Other Expense </t>
    </r>
    <r>
      <rPr>
        <b/>
        <sz val="11"/>
        <color rgb="FF000000"/>
        <rFont val="Calibri"/>
        <family val="2"/>
        <scheme val="minor"/>
      </rPr>
      <t>(Q2)</t>
    </r>
  </si>
  <si>
    <r>
      <t xml:space="preserve">On 30th September, </t>
    </r>
    <r>
      <rPr>
        <sz val="11"/>
        <color rgb="FF000000"/>
        <rFont val="Calibri"/>
        <family val="2"/>
        <scheme val="minor"/>
      </rPr>
      <t xml:space="preserve">Fixed Management Fee @ 2% p.a.  Chargeable prorata on quarterly basis </t>
    </r>
    <r>
      <rPr>
        <b/>
        <sz val="11"/>
        <color rgb="FF000000"/>
        <rFont val="Calibri"/>
        <family val="2"/>
        <scheme val="minor"/>
      </rPr>
      <t>(Q2)</t>
    </r>
  </si>
  <si>
    <r>
      <t>Profit / loss on Investment as on 31</t>
    </r>
    <r>
      <rPr>
        <vertAlign val="superscript"/>
        <sz val="11"/>
        <color rgb="FF000000"/>
        <rFont val="Calibri"/>
        <family val="2"/>
        <scheme val="minor"/>
      </rPr>
      <t>st</t>
    </r>
    <r>
      <rPr>
        <sz val="11"/>
        <color rgb="FF000000"/>
        <rFont val="Calibri"/>
        <family val="2"/>
        <scheme val="minor"/>
      </rPr>
      <t xml:space="preserve"> December</t>
    </r>
  </si>
  <si>
    <r>
      <t xml:space="preserve">On 31st December, Brokerage, Transaction and Other Expense </t>
    </r>
    <r>
      <rPr>
        <b/>
        <sz val="11"/>
        <color rgb="FF000000"/>
        <rFont val="Calibri"/>
        <family val="2"/>
        <scheme val="minor"/>
      </rPr>
      <t>(Q3)</t>
    </r>
  </si>
  <si>
    <r>
      <t xml:space="preserve">On 31st December, </t>
    </r>
    <r>
      <rPr>
        <sz val="11"/>
        <color rgb="FF000000"/>
        <rFont val="Calibri"/>
        <family val="2"/>
        <scheme val="minor"/>
      </rPr>
      <t xml:space="preserve">Fixed Management Fee @ 2% p.a.  Chargeable prorata on quarterly basis </t>
    </r>
    <r>
      <rPr>
        <b/>
        <sz val="11"/>
        <color rgb="FF000000"/>
        <rFont val="Calibri"/>
        <family val="2"/>
        <scheme val="minor"/>
      </rPr>
      <t>(Q3)</t>
    </r>
  </si>
  <si>
    <r>
      <t>On 31</t>
    </r>
    <r>
      <rPr>
        <vertAlign val="superscript"/>
        <sz val="11"/>
        <color rgb="FF000000"/>
        <rFont val="Calibri"/>
        <family val="2"/>
        <scheme val="minor"/>
      </rPr>
      <t>st</t>
    </r>
    <r>
      <rPr>
        <sz val="11"/>
        <color rgb="FF000000"/>
        <rFont val="Calibri"/>
        <family val="2"/>
        <scheme val="minor"/>
      </rPr>
      <t xml:space="preserve"> March, Brokerage, Transaction and Other Expense </t>
    </r>
    <r>
      <rPr>
        <b/>
        <sz val="11"/>
        <color rgb="FF000000"/>
        <rFont val="Calibri"/>
        <family val="2"/>
        <scheme val="minor"/>
      </rPr>
      <t>(Q4)</t>
    </r>
  </si>
  <si>
    <r>
      <t xml:space="preserve">On 31st March, </t>
    </r>
    <r>
      <rPr>
        <sz val="11"/>
        <color rgb="FF000000"/>
        <rFont val="Calibri"/>
        <family val="2"/>
        <scheme val="minor"/>
      </rPr>
      <t xml:space="preserve">Fixed Management Fee @ 2% p.a.  Chargeable prorata on quarterly basis </t>
    </r>
    <r>
      <rPr>
        <b/>
        <sz val="11"/>
        <color rgb="FF000000"/>
        <rFont val="Calibri"/>
        <family val="2"/>
        <scheme val="minor"/>
      </rPr>
      <t>(Q4)</t>
    </r>
  </si>
  <si>
    <t>Returns are assumed to be generated linearly throughout the year.</t>
  </si>
  <si>
    <t>Value of Investment at the end of 31st December</t>
  </si>
  <si>
    <t>i*Scenario / 4</t>
  </si>
  <si>
    <t>(i +ii) * c /4</t>
  </si>
  <si>
    <t>(i +ii + iii) * b / 4</t>
  </si>
  <si>
    <t>(i +ii + iii + iv)</t>
  </si>
  <si>
    <t>v *Scenario / 4</t>
  </si>
  <si>
    <t>(v + vi) * c /4</t>
  </si>
  <si>
    <t>(v +vi + vii) * b / 4</t>
  </si>
  <si>
    <t>( v +vi + vii + viii)</t>
  </si>
  <si>
    <t>ix *Scenario / 4</t>
  </si>
  <si>
    <t>(ix + x ) * c /4</t>
  </si>
  <si>
    <t>(ix + x + xi) * b / 4</t>
  </si>
  <si>
    <t>(ix + x + xi + xii)</t>
  </si>
  <si>
    <t>xiii *Scenario / 4</t>
  </si>
  <si>
    <t>(xiii + xiv ) * c /4</t>
  </si>
  <si>
    <t>(xiii + xiv + xv) * b / 4</t>
  </si>
  <si>
    <t>(xiii + xiv + xv + xvi)</t>
  </si>
  <si>
    <t>((xvii- i) / 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</si>
</sst>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vertAlign val="superscript"/>
      <sz val="11"/>
      <color rgb="FF000000"/>
      <name val="Calibri"/>
      <family val="2"/>
      <scheme val="minor"/>
    </font>
  </fonts>
  <fills count="3">
    <fill>
      <patternFill patternType="none"/>
    </fill>
    <fill>
      <patternFill patternType="gray125"/>
    </fill>
    <fill>
      <patternFill patternType="solid">
        <fgColor rgb="FFFFC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rgb="FF000000"/>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1" xfId="0" applyBorder="1" applyAlignment="1">
      <alignment horizontal="center" vertical="center" wrapText="1"/>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12" xfId="0" applyBorder="1" applyAlignment="1">
      <alignment vertical="center" wrapText="1"/>
    </xf>
    <xf numFmtId="0" fontId="0" fillId="0" borderId="0" xfId="0" applyAlignment="1">
      <alignment horizontal="center" vertical="center"/>
    </xf>
    <xf numFmtId="0" fontId="2" fillId="0" borderId="4" xfId="0" applyFont="1" applyBorder="1" applyAlignment="1">
      <alignment horizontal="center" vertical="center" wrapText="1"/>
    </xf>
    <xf numFmtId="0" fontId="0" fillId="0" borderId="7" xfId="0" applyBorder="1" applyAlignment="1">
      <alignment horizontal="center" vertical="center"/>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8" xfId="0" applyFont="1" applyBorder="1" applyAlignment="1">
      <alignment horizontal="left" vertical="center" wrapText="1"/>
    </xf>
    <xf numFmtId="0" fontId="2" fillId="0" borderId="5" xfId="0" applyFont="1" applyBorder="1" applyAlignment="1">
      <alignment horizontal="left" vertical="center" wrapText="1"/>
    </xf>
    <xf numFmtId="0" fontId="2" fillId="0" borderId="19" xfId="0" applyFont="1" applyBorder="1" applyAlignment="1">
      <alignment horizontal="left" vertical="center" wrapText="1"/>
    </xf>
    <xf numFmtId="0" fontId="0" fillId="0" borderId="8"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2" borderId="0" xfId="0" applyFill="1" applyAlignment="1">
      <alignment horizontal="left" vertical="center" wrapText="1"/>
    </xf>
    <xf numFmtId="0" fontId="0" fillId="0" borderId="0" xfId="0" applyFill="1" applyAlignment="1">
      <alignment vertical="center"/>
    </xf>
    <xf numFmtId="0" fontId="0" fillId="0" borderId="10" xfId="0" applyFill="1" applyBorder="1" applyAlignment="1">
      <alignment vertical="center"/>
    </xf>
    <xf numFmtId="0" fontId="0" fillId="0" borderId="11" xfId="0" applyFill="1" applyBorder="1" applyAlignment="1">
      <alignment vertical="center"/>
    </xf>
    <xf numFmtId="0" fontId="0" fillId="0" borderId="1" xfId="0" applyFill="1" applyBorder="1" applyAlignment="1">
      <alignment vertical="center"/>
    </xf>
    <xf numFmtId="0" fontId="0" fillId="0" borderId="13" xfId="0" applyFill="1" applyBorder="1" applyAlignment="1">
      <alignment vertical="center"/>
    </xf>
    <xf numFmtId="0" fontId="2" fillId="0" borderId="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6" xfId="0" applyFont="1" applyFill="1" applyBorder="1" applyAlignment="1">
      <alignment horizontal="right" vertical="center"/>
    </xf>
    <xf numFmtId="0" fontId="2" fillId="0" borderId="8" xfId="0" applyFont="1" applyBorder="1" applyAlignment="1">
      <alignment horizontal="center" vertical="center" wrapText="1"/>
    </xf>
    <xf numFmtId="43" fontId="0" fillId="0" borderId="23" xfId="1" applyFont="1" applyFill="1" applyBorder="1" applyAlignment="1">
      <alignment horizontal="center" vertical="center"/>
    </xf>
    <xf numFmtId="43" fontId="0" fillId="0" borderId="24" xfId="1" applyFont="1" applyFill="1" applyBorder="1" applyAlignment="1">
      <alignment horizontal="center" vertical="center"/>
    </xf>
    <xf numFmtId="43" fontId="0" fillId="0" borderId="1" xfId="1" applyFont="1" applyBorder="1" applyAlignment="1">
      <alignment horizontal="center" vertical="center" wrapText="1"/>
    </xf>
    <xf numFmtId="43" fontId="0" fillId="0" borderId="1" xfId="1" quotePrefix="1" applyFont="1" applyBorder="1" applyAlignment="1">
      <alignment vertical="center" wrapText="1"/>
    </xf>
    <xf numFmtId="43" fontId="0" fillId="0" borderId="1" xfId="1" applyFont="1" applyFill="1" applyBorder="1" applyAlignment="1">
      <alignment horizontal="right" vertical="center"/>
    </xf>
    <xf numFmtId="43" fontId="0" fillId="0" borderId="13" xfId="1" applyFont="1" applyFill="1" applyBorder="1" applyAlignment="1">
      <alignment horizontal="right" vertical="center"/>
    </xf>
    <xf numFmtId="43" fontId="3" fillId="0" borderId="14" xfId="1" applyFont="1" applyBorder="1" applyAlignment="1">
      <alignment vertical="center" wrapText="1"/>
    </xf>
    <xf numFmtId="43" fontId="3" fillId="0" borderId="21" xfId="1" applyFont="1" applyBorder="1" applyAlignment="1">
      <alignment vertical="center" wrapText="1"/>
    </xf>
    <xf numFmtId="43" fontId="0" fillId="0" borderId="21" xfId="1" applyFont="1" applyFill="1" applyBorder="1" applyAlignment="1">
      <alignment vertical="center" wrapText="1"/>
    </xf>
    <xf numFmtId="43" fontId="0" fillId="0" borderId="1" xfId="1" applyFont="1" applyFill="1" applyBorder="1" applyAlignment="1">
      <alignment horizontal="center" vertical="center" wrapText="1"/>
    </xf>
    <xf numFmtId="43" fontId="0" fillId="0" borderId="1" xfId="1" quotePrefix="1" applyFont="1" applyFill="1" applyBorder="1" applyAlignment="1">
      <alignment vertical="center" wrapText="1"/>
    </xf>
    <xf numFmtId="43" fontId="4" fillId="0" borderId="14" xfId="1" applyFont="1" applyFill="1" applyBorder="1" applyAlignment="1">
      <alignment vertical="center" wrapText="1"/>
    </xf>
    <xf numFmtId="43" fontId="4" fillId="0" borderId="7" xfId="1" applyFont="1" applyFill="1" applyBorder="1" applyAlignment="1">
      <alignment horizontal="center" vertical="center"/>
    </xf>
    <xf numFmtId="43" fontId="4" fillId="0" borderId="22" xfId="1" applyFont="1" applyFill="1" applyBorder="1" applyAlignment="1">
      <alignment horizontal="center" vertical="center"/>
    </xf>
    <xf numFmtId="43" fontId="4" fillId="0" borderId="17" xfId="1" applyFont="1" applyFill="1" applyBorder="1" applyAlignment="1">
      <alignment horizontal="center" vertical="center"/>
    </xf>
    <xf numFmtId="43" fontId="3" fillId="0" borderId="14" xfId="1" applyFont="1" applyFill="1" applyBorder="1" applyAlignment="1">
      <alignment vertical="center" wrapText="1"/>
    </xf>
    <xf numFmtId="43" fontId="3" fillId="0" borderId="1" xfId="1" applyFont="1" applyFill="1" applyBorder="1" applyAlignment="1">
      <alignment horizontal="center" vertical="center"/>
    </xf>
    <xf numFmtId="43" fontId="3" fillId="0" borderId="21" xfId="1" applyFont="1" applyFill="1" applyBorder="1" applyAlignment="1">
      <alignment vertical="center" wrapText="1"/>
    </xf>
    <xf numFmtId="43" fontId="0" fillId="0" borderId="1" xfId="1" applyFont="1" applyFill="1" applyBorder="1" applyAlignment="1">
      <alignment vertical="center" wrapText="1"/>
    </xf>
    <xf numFmtId="43" fontId="0" fillId="0" borderId="3" xfId="1" applyFont="1" applyFill="1" applyBorder="1" applyAlignment="1">
      <alignment horizontal="center" vertical="center" wrapText="1"/>
    </xf>
    <xf numFmtId="43" fontId="0" fillId="0" borderId="21" xfId="1" applyFont="1" applyBorder="1" applyAlignment="1">
      <alignment vertical="center" wrapText="1"/>
    </xf>
    <xf numFmtId="43" fontId="4" fillId="0" borderId="21" xfId="1" applyFont="1" applyBorder="1" applyAlignment="1">
      <alignment vertical="center" wrapText="1"/>
    </xf>
    <xf numFmtId="43" fontId="0" fillId="0" borderId="1" xfId="1" applyFont="1" applyBorder="1" applyAlignment="1">
      <alignment vertical="center" wrapText="1"/>
    </xf>
    <xf numFmtId="43" fontId="4" fillId="0" borderId="25" xfId="1" applyFont="1" applyBorder="1" applyAlignment="1">
      <alignment vertical="center" wrapText="1"/>
    </xf>
    <xf numFmtId="43" fontId="0" fillId="0" borderId="25" xfId="1" applyFont="1" applyFill="1" applyBorder="1" applyAlignment="1">
      <alignment vertical="center" wrapText="1"/>
    </xf>
    <xf numFmtId="43" fontId="3" fillId="0" borderId="26" xfId="1" applyFont="1" applyBorder="1" applyAlignment="1">
      <alignment vertical="center" wrapText="1"/>
    </xf>
    <xf numFmtId="9" fontId="2" fillId="2" borderId="6" xfId="0" applyNumberFormat="1" applyFont="1" applyFill="1" applyBorder="1" applyAlignment="1">
      <alignment horizontal="left" vertical="center"/>
    </xf>
    <xf numFmtId="9" fontId="2" fillId="2" borderId="20" xfId="0" applyNumberFormat="1" applyFont="1" applyFill="1" applyBorder="1" applyAlignment="1">
      <alignment horizontal="left" vertical="center"/>
    </xf>
    <xf numFmtId="3" fontId="0" fillId="0" borderId="1" xfId="0" applyNumberFormat="1" applyFill="1" applyBorder="1" applyAlignment="1">
      <alignment vertical="center"/>
    </xf>
    <xf numFmtId="10" fontId="0" fillId="0" borderId="1" xfId="0" applyNumberFormat="1" applyFill="1" applyBorder="1" applyAlignment="1">
      <alignment vertical="center"/>
    </xf>
    <xf numFmtId="43" fontId="4" fillId="0" borderId="1" xfId="1" applyFont="1" applyFill="1" applyBorder="1" applyAlignment="1">
      <alignment horizontal="center" vertical="center"/>
    </xf>
  </cellXfs>
  <cellStyles count="3">
    <cellStyle name="Comma" xfId="1" builtinId="3"/>
    <cellStyle name="Normal" xfId="0" builtinId="0"/>
    <cellStyle name="Percent 2" xfId="2" xr:uid="{00000000-0005-0000-0000-000003000000}"/>
  </cellStyles>
  <dxfs count="3">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M34"/>
  <sheetViews>
    <sheetView showGridLines="0" tabSelected="1" topLeftCell="B1" zoomScaleNormal="100" workbookViewId="0">
      <selection activeCell="N9" sqref="N9"/>
    </sheetView>
  </sheetViews>
  <sheetFormatPr defaultColWidth="8.77734375" defaultRowHeight="14.4" x14ac:dyDescent="0.3"/>
  <cols>
    <col min="1" max="1" width="8.77734375" style="2"/>
    <col min="2" max="2" width="5.44140625" style="10" customWidth="1"/>
    <col min="3" max="3" width="48" style="1" customWidth="1"/>
    <col min="4" max="4" width="4.5546875" style="3" customWidth="1"/>
    <col min="5" max="5" width="18.44140625" style="1" customWidth="1"/>
    <col min="6" max="6" width="9.33203125" style="23" customWidth="1"/>
    <col min="7" max="7" width="5.77734375" style="23" customWidth="1"/>
    <col min="8" max="8" width="9.6640625" style="23" customWidth="1"/>
    <col min="9" max="9" width="5.21875" style="23" customWidth="1"/>
    <col min="10" max="10" width="10.77734375" style="23" customWidth="1"/>
    <col min="11" max="11" width="3.5546875" style="23" customWidth="1"/>
    <col min="12" max="13" width="8.77734375" style="2" customWidth="1"/>
    <col min="14" max="16384" width="8.77734375" style="2"/>
  </cols>
  <sheetData>
    <row r="3" spans="3:12" ht="15" thickBot="1" x14ac:dyDescent="0.35">
      <c r="E3" s="22" t="s">
        <v>34</v>
      </c>
      <c r="F3" s="22"/>
      <c r="G3" s="22"/>
      <c r="H3" s="22"/>
      <c r="I3" s="22"/>
      <c r="J3" s="22"/>
      <c r="K3" s="22"/>
      <c r="L3" s="22"/>
    </row>
    <row r="4" spans="3:12" x14ac:dyDescent="0.3">
      <c r="C4" s="6" t="s">
        <v>0</v>
      </c>
      <c r="D4" s="7"/>
      <c r="E4" s="8"/>
      <c r="F4" s="24"/>
      <c r="G4" s="24"/>
      <c r="H4" s="24"/>
      <c r="I4" s="24"/>
      <c r="J4" s="24"/>
      <c r="K4" s="25"/>
    </row>
    <row r="5" spans="3:12" x14ac:dyDescent="0.3">
      <c r="C5" s="9" t="s">
        <v>1</v>
      </c>
      <c r="D5" s="5" t="s">
        <v>8</v>
      </c>
      <c r="E5" s="60">
        <v>5000000</v>
      </c>
      <c r="F5" s="26"/>
      <c r="G5" s="26"/>
      <c r="H5" s="26"/>
      <c r="I5" s="26"/>
      <c r="J5" s="26"/>
      <c r="K5" s="27"/>
    </row>
    <row r="6" spans="3:12" x14ac:dyDescent="0.3">
      <c r="C6" s="9" t="s">
        <v>35</v>
      </c>
      <c r="D6" s="5" t="s">
        <v>9</v>
      </c>
      <c r="E6" s="61">
        <v>0.02</v>
      </c>
      <c r="F6" s="26"/>
      <c r="G6" s="26"/>
      <c r="H6" s="26"/>
      <c r="I6" s="26"/>
      <c r="J6" s="26"/>
      <c r="K6" s="27"/>
    </row>
    <row r="7" spans="3:12" ht="29.4" thickBot="1" x14ac:dyDescent="0.35">
      <c r="C7" s="9" t="s">
        <v>46</v>
      </c>
      <c r="D7" s="5" t="s">
        <v>10</v>
      </c>
      <c r="E7" s="61">
        <v>5.0000000000000001E-3</v>
      </c>
      <c r="F7" s="26"/>
      <c r="G7" s="26"/>
      <c r="H7" s="26"/>
      <c r="I7" s="26"/>
      <c r="J7" s="26"/>
      <c r="K7" s="27"/>
    </row>
    <row r="8" spans="3:12" ht="15" thickBot="1" x14ac:dyDescent="0.35">
      <c r="C8" s="13" t="s">
        <v>21</v>
      </c>
      <c r="D8" s="14"/>
      <c r="E8" s="15"/>
      <c r="F8" s="28" t="s">
        <v>5</v>
      </c>
      <c r="G8" s="29"/>
      <c r="H8" s="28" t="s">
        <v>6</v>
      </c>
      <c r="I8" s="29"/>
      <c r="J8" s="28" t="s">
        <v>7</v>
      </c>
      <c r="K8" s="29"/>
    </row>
    <row r="9" spans="3:12" ht="15" thickBot="1" x14ac:dyDescent="0.35">
      <c r="C9" s="13"/>
      <c r="D9" s="14"/>
      <c r="E9" s="14"/>
      <c r="F9" s="30" t="s">
        <v>2</v>
      </c>
      <c r="G9" s="58">
        <v>0.2</v>
      </c>
      <c r="H9" s="30" t="s">
        <v>3</v>
      </c>
      <c r="I9" s="58">
        <v>-0.2</v>
      </c>
      <c r="J9" s="30" t="s">
        <v>4</v>
      </c>
      <c r="K9" s="59">
        <v>0</v>
      </c>
    </row>
    <row r="10" spans="3:12" x14ac:dyDescent="0.3">
      <c r="C10" s="57" t="s">
        <v>38</v>
      </c>
      <c r="D10" s="34" t="s">
        <v>11</v>
      </c>
      <c r="E10" s="35" t="s">
        <v>8</v>
      </c>
      <c r="F10" s="36">
        <f>+$E$5</f>
        <v>5000000</v>
      </c>
      <c r="G10" s="36"/>
      <c r="H10" s="36">
        <f>+$E$5</f>
        <v>5000000</v>
      </c>
      <c r="I10" s="36"/>
      <c r="J10" s="36">
        <f>+$E$5</f>
        <v>5000000</v>
      </c>
      <c r="K10" s="37"/>
    </row>
    <row r="11" spans="3:12" ht="15" thickBot="1" x14ac:dyDescent="0.35">
      <c r="C11" s="38" t="s">
        <v>39</v>
      </c>
      <c r="D11" s="34" t="s">
        <v>12</v>
      </c>
      <c r="E11" s="35" t="s">
        <v>58</v>
      </c>
      <c r="F11" s="36">
        <f>F10*G9/4</f>
        <v>250000</v>
      </c>
      <c r="G11" s="36"/>
      <c r="H11" s="36">
        <f>H10*I9/4</f>
        <v>-250000</v>
      </c>
      <c r="I11" s="36"/>
      <c r="J11" s="36">
        <f>J10*K9/4</f>
        <v>0</v>
      </c>
      <c r="K11" s="36"/>
    </row>
    <row r="12" spans="3:12" ht="29.4" thickBot="1" x14ac:dyDescent="0.35">
      <c r="C12" s="39" t="s">
        <v>47</v>
      </c>
      <c r="D12" s="34" t="s">
        <v>13</v>
      </c>
      <c r="E12" s="35" t="s">
        <v>59</v>
      </c>
      <c r="F12" s="36">
        <f>(F10+F11)*-0.5%/4</f>
        <v>-6562.5</v>
      </c>
      <c r="G12" s="36"/>
      <c r="H12" s="36">
        <f>(H10+H11)*-0.5%/4</f>
        <v>-5937.5</v>
      </c>
      <c r="I12" s="36"/>
      <c r="J12" s="36">
        <f>(J10+J11)*-0.5%/4</f>
        <v>-6250</v>
      </c>
      <c r="K12" s="36"/>
    </row>
    <row r="13" spans="3:12" ht="28.8" x14ac:dyDescent="0.3">
      <c r="C13" s="56" t="s">
        <v>48</v>
      </c>
      <c r="D13" s="41" t="s">
        <v>14</v>
      </c>
      <c r="E13" s="42" t="s">
        <v>60</v>
      </c>
      <c r="F13" s="36">
        <f>(F10+F11+F12)*-2%/4</f>
        <v>-26217.1875</v>
      </c>
      <c r="G13" s="36"/>
      <c r="H13" s="36">
        <f>(H10+H11+H12)*-2%/4</f>
        <v>-23720.3125</v>
      </c>
      <c r="I13" s="36"/>
      <c r="J13" s="36">
        <f>(J10+J11+J12)*-2%/4</f>
        <v>-24968.75</v>
      </c>
      <c r="K13" s="36"/>
    </row>
    <row r="14" spans="3:12" ht="15" thickBot="1" x14ac:dyDescent="0.35">
      <c r="C14" s="43" t="s">
        <v>40</v>
      </c>
      <c r="D14" s="41" t="s">
        <v>15</v>
      </c>
      <c r="E14" s="42" t="s">
        <v>61</v>
      </c>
      <c r="F14" s="44">
        <f>F10+F11+F12+F13</f>
        <v>5217220.3125</v>
      </c>
      <c r="G14" s="45"/>
      <c r="H14" s="44">
        <f>H10+H11+H12+H13</f>
        <v>4720342.1875</v>
      </c>
      <c r="I14" s="45"/>
      <c r="J14" s="44">
        <f>J10+J11+J12+J13</f>
        <v>4968781.25</v>
      </c>
      <c r="K14" s="46"/>
    </row>
    <row r="15" spans="3:12" ht="15" thickBot="1" x14ac:dyDescent="0.35">
      <c r="C15" s="47" t="s">
        <v>41</v>
      </c>
      <c r="D15" s="41" t="s">
        <v>16</v>
      </c>
      <c r="E15" s="35" t="s">
        <v>62</v>
      </c>
      <c r="F15" s="48">
        <f>F14*G9/4</f>
        <v>260861.015625</v>
      </c>
      <c r="G15" s="48"/>
      <c r="H15" s="36">
        <f>H14*I9/4</f>
        <v>-236017.109375</v>
      </c>
      <c r="I15" s="36"/>
      <c r="J15" s="48">
        <f>J14*K9/4</f>
        <v>0</v>
      </c>
      <c r="K15" s="48"/>
    </row>
    <row r="16" spans="3:12" ht="29.4" thickBot="1" x14ac:dyDescent="0.35">
      <c r="C16" s="49" t="s">
        <v>49</v>
      </c>
      <c r="D16" s="41" t="s">
        <v>17</v>
      </c>
      <c r="E16" s="35" t="s">
        <v>63</v>
      </c>
      <c r="F16" s="36">
        <f>(F14+F15)*-0.5%/4</f>
        <v>-6847.6016601562505</v>
      </c>
      <c r="G16" s="36"/>
      <c r="H16" s="36">
        <f>(H14+H15)*-0.5%/4</f>
        <v>-5605.4063476562505</v>
      </c>
      <c r="I16" s="36"/>
      <c r="J16" s="36">
        <f>(J14+J15)*-0.5%/4</f>
        <v>-6210.9765625</v>
      </c>
      <c r="K16" s="36"/>
    </row>
    <row r="17" spans="2:13" ht="28.8" x14ac:dyDescent="0.3">
      <c r="C17" s="56" t="s">
        <v>50</v>
      </c>
      <c r="D17" s="41" t="s">
        <v>18</v>
      </c>
      <c r="E17" s="42" t="s">
        <v>64</v>
      </c>
      <c r="F17" s="36">
        <f>(F14+F15+F16)*-2%/4</f>
        <v>-27356.168632324217</v>
      </c>
      <c r="G17" s="36"/>
      <c r="H17" s="36">
        <f>(H14+H15+H16)*-2%/4</f>
        <v>-22393.598358886717</v>
      </c>
      <c r="I17" s="36"/>
      <c r="J17" s="36">
        <f>(J14+J15+J16)*-2%/4</f>
        <v>-24812.851367187501</v>
      </c>
      <c r="K17" s="36"/>
    </row>
    <row r="18" spans="2:13" ht="15" thickBot="1" x14ac:dyDescent="0.35">
      <c r="C18" s="43" t="s">
        <v>42</v>
      </c>
      <c r="D18" s="41" t="s">
        <v>19</v>
      </c>
      <c r="E18" s="50" t="s">
        <v>65</v>
      </c>
      <c r="F18" s="44">
        <f>F14+F15+F16+F17</f>
        <v>5443877.5578325195</v>
      </c>
      <c r="G18" s="45"/>
      <c r="H18" s="44">
        <f>H14+H15+H16+H17</f>
        <v>4456326.0734184571</v>
      </c>
      <c r="I18" s="45"/>
      <c r="J18" s="44">
        <f>J14+J15+J16+J17</f>
        <v>4937757.4220703123</v>
      </c>
      <c r="K18" s="46"/>
    </row>
    <row r="19" spans="2:13" ht="15" thickBot="1" x14ac:dyDescent="0.35">
      <c r="C19" s="47" t="s">
        <v>51</v>
      </c>
      <c r="D19" s="41" t="s">
        <v>20</v>
      </c>
      <c r="E19" s="35" t="s">
        <v>66</v>
      </c>
      <c r="F19" s="48">
        <f>F18*G9/4</f>
        <v>272193.87789162598</v>
      </c>
      <c r="G19" s="48"/>
      <c r="H19" s="36">
        <f>H18*I9/4</f>
        <v>-222816.30367092288</v>
      </c>
      <c r="I19" s="36"/>
      <c r="J19" s="48">
        <f>J18*K9/4</f>
        <v>0</v>
      </c>
      <c r="K19" s="48"/>
      <c r="L19" s="23"/>
      <c r="M19" s="23"/>
    </row>
    <row r="20" spans="2:13" ht="29.4" thickBot="1" x14ac:dyDescent="0.35">
      <c r="B20" s="12"/>
      <c r="C20" s="49" t="s">
        <v>52</v>
      </c>
      <c r="D20" s="41" t="s">
        <v>23</v>
      </c>
      <c r="E20" s="35" t="s">
        <v>67</v>
      </c>
      <c r="F20" s="36">
        <f>(F18+F19)*-0.5%/4</f>
        <v>-7145.0892946551821</v>
      </c>
      <c r="G20" s="36"/>
      <c r="H20" s="36">
        <f>(H18+H19)*-0.5%/4</f>
        <v>-5291.887212184417</v>
      </c>
      <c r="I20" s="36"/>
      <c r="J20" s="36">
        <f>(J18+J19)*-0.5%/4</f>
        <v>-6172.1967775878902</v>
      </c>
      <c r="K20" s="36"/>
      <c r="L20" s="23"/>
      <c r="M20" s="23"/>
    </row>
    <row r="21" spans="2:13" s="4" customFormat="1" ht="41.25" customHeight="1" thickBot="1" x14ac:dyDescent="0.35">
      <c r="C21" s="40" t="s">
        <v>53</v>
      </c>
      <c r="D21" s="41" t="s">
        <v>24</v>
      </c>
      <c r="E21" s="42" t="s">
        <v>68</v>
      </c>
      <c r="F21" s="36">
        <f>(F18+F19+F20)*-2%/4</f>
        <v>-28544.631732147453</v>
      </c>
      <c r="G21" s="36"/>
      <c r="H21" s="36">
        <f>(H18+H19+H20)*-2%/4</f>
        <v>-21141.089412676749</v>
      </c>
      <c r="I21" s="36"/>
      <c r="J21" s="36">
        <f>(J18+J19+J20)*-2%/4</f>
        <v>-24657.926126463622</v>
      </c>
      <c r="K21" s="36"/>
      <c r="L21" s="23"/>
      <c r="M21" s="23"/>
    </row>
    <row r="22" spans="2:13" s="4" customFormat="1" ht="37.5" customHeight="1" x14ac:dyDescent="0.3">
      <c r="C22" s="55" t="s">
        <v>57</v>
      </c>
      <c r="D22" s="51" t="s">
        <v>25</v>
      </c>
      <c r="E22" s="50" t="s">
        <v>69</v>
      </c>
      <c r="F22" s="62">
        <f>F18+F19+F20+F21</f>
        <v>5680381.7146973433</v>
      </c>
      <c r="G22" s="62"/>
      <c r="H22" s="62">
        <f>H18+H19+H20+H21</f>
        <v>4207076.7931226725</v>
      </c>
      <c r="I22" s="62"/>
      <c r="J22" s="62">
        <f>J18+J19+J20+J21</f>
        <v>4906927.2991662612</v>
      </c>
      <c r="K22" s="62"/>
      <c r="L22" s="23"/>
      <c r="M22" s="23"/>
    </row>
    <row r="23" spans="2:13" s="4" customFormat="1" ht="15" thickBot="1" x14ac:dyDescent="0.35">
      <c r="C23" s="38" t="s">
        <v>43</v>
      </c>
      <c r="D23" s="41" t="s">
        <v>26</v>
      </c>
      <c r="E23" s="35" t="s">
        <v>70</v>
      </c>
      <c r="F23" s="48">
        <f>F22*G9/4</f>
        <v>284019.0857348672</v>
      </c>
      <c r="G23" s="48"/>
      <c r="H23" s="36">
        <f>H22*I9/4</f>
        <v>-210353.83965613364</v>
      </c>
      <c r="I23" s="36"/>
      <c r="J23" s="48">
        <f>J22*K9/4</f>
        <v>0</v>
      </c>
      <c r="K23" s="48"/>
      <c r="L23" s="23"/>
      <c r="M23" s="23"/>
    </row>
    <row r="24" spans="2:13" s="4" customFormat="1" ht="29.4" thickBot="1" x14ac:dyDescent="0.35">
      <c r="C24" s="39" t="s">
        <v>54</v>
      </c>
      <c r="D24" s="41" t="s">
        <v>27</v>
      </c>
      <c r="E24" s="35" t="s">
        <v>71</v>
      </c>
      <c r="F24" s="36">
        <f>(F22+F23)*-0.5%/4</f>
        <v>-7455.5010005402637</v>
      </c>
      <c r="G24" s="36"/>
      <c r="H24" s="36">
        <f>(H22+H23)*-0.5%/4</f>
        <v>-4995.903691833174</v>
      </c>
      <c r="I24" s="36"/>
      <c r="J24" s="36">
        <f>(J22+J23)*-0.5%/4</f>
        <v>-6133.6591239578265</v>
      </c>
      <c r="K24" s="36"/>
      <c r="L24" s="23"/>
      <c r="M24" s="23"/>
    </row>
    <row r="25" spans="2:13" ht="29.4" thickBot="1" x14ac:dyDescent="0.35">
      <c r="B25" s="2"/>
      <c r="C25" s="52" t="s">
        <v>55</v>
      </c>
      <c r="D25" s="41" t="s">
        <v>29</v>
      </c>
      <c r="E25" s="42" t="s">
        <v>72</v>
      </c>
      <c r="F25" s="36">
        <f>(F22+F23+F24)*-2%/4</f>
        <v>-29784.726497158354</v>
      </c>
      <c r="G25" s="36"/>
      <c r="H25" s="36">
        <f>(H22+H23+H24)*-2%/4</f>
        <v>-19958.635248873528</v>
      </c>
      <c r="I25" s="36"/>
      <c r="J25" s="36">
        <f>(J22+J23+J24)*-2%/4</f>
        <v>-24503.968200211515</v>
      </c>
      <c r="K25" s="36"/>
      <c r="L25" s="23"/>
      <c r="M25" s="23"/>
    </row>
    <row r="26" spans="2:13" ht="15" thickBot="1" x14ac:dyDescent="0.35">
      <c r="B26" s="2"/>
      <c r="C26" s="53" t="s">
        <v>44</v>
      </c>
      <c r="D26" s="41" t="s">
        <v>31</v>
      </c>
      <c r="E26" s="50" t="s">
        <v>73</v>
      </c>
      <c r="F26" s="62">
        <f>F22+F23+F24+F25</f>
        <v>5927160.572934512</v>
      </c>
      <c r="G26" s="62"/>
      <c r="H26" s="62">
        <f>H22+H23+H24+H25</f>
        <v>3971768.414525832</v>
      </c>
      <c r="I26" s="62"/>
      <c r="J26" s="62">
        <f>J22+J23+J24+J25</f>
        <v>4876289.6718420917</v>
      </c>
      <c r="K26" s="62"/>
      <c r="L26" s="23"/>
      <c r="M26" s="23"/>
    </row>
    <row r="27" spans="2:13" x14ac:dyDescent="0.3">
      <c r="C27" s="52" t="s">
        <v>45</v>
      </c>
      <c r="D27" s="34" t="s">
        <v>33</v>
      </c>
      <c r="E27" s="54" t="s">
        <v>74</v>
      </c>
      <c r="F27" s="32">
        <f>(F26-F10)/F10*100</f>
        <v>18.543211458690241</v>
      </c>
      <c r="G27" s="33"/>
      <c r="H27" s="32">
        <f>(H26-H10)/H10*100</f>
        <v>-20.564631709483358</v>
      </c>
      <c r="I27" s="33"/>
      <c r="J27" s="32">
        <f>(J26-J10)/J10*100</f>
        <v>-2.4742065631581656</v>
      </c>
      <c r="K27" s="33"/>
      <c r="L27" s="23"/>
      <c r="M27" s="23"/>
    </row>
    <row r="28" spans="2:13" ht="15" thickBot="1" x14ac:dyDescent="0.35">
      <c r="C28" s="16" t="s">
        <v>32</v>
      </c>
      <c r="D28" s="17"/>
      <c r="E28" s="17"/>
      <c r="F28" s="17"/>
      <c r="G28" s="17"/>
      <c r="H28" s="17"/>
      <c r="I28" s="17"/>
      <c r="J28" s="17"/>
      <c r="K28" s="18"/>
    </row>
    <row r="29" spans="2:13" ht="51" customHeight="1" thickBot="1" x14ac:dyDescent="0.35">
      <c r="B29" s="11">
        <v>1</v>
      </c>
      <c r="C29" s="19" t="s">
        <v>36</v>
      </c>
      <c r="D29" s="20"/>
      <c r="E29" s="20"/>
      <c r="F29" s="20"/>
      <c r="G29" s="20"/>
      <c r="H29" s="20"/>
      <c r="I29" s="20"/>
      <c r="J29" s="20"/>
      <c r="K29" s="20"/>
      <c r="L29" s="20"/>
      <c r="M29" s="21"/>
    </row>
    <row r="30" spans="2:13" ht="32.4" customHeight="1" thickBot="1" x14ac:dyDescent="0.35">
      <c r="B30" s="31">
        <f t="shared" ref="B30" si="0">+B29+1</f>
        <v>2</v>
      </c>
      <c r="C30" s="19" t="s">
        <v>37</v>
      </c>
      <c r="D30" s="20"/>
      <c r="E30" s="20"/>
      <c r="F30" s="20"/>
      <c r="G30" s="20"/>
      <c r="H30" s="20"/>
      <c r="I30" s="20"/>
      <c r="J30" s="20"/>
      <c r="K30" s="20"/>
      <c r="L30" s="20"/>
      <c r="M30" s="21"/>
    </row>
    <row r="31" spans="2:13" ht="23.4" customHeight="1" thickBot="1" x14ac:dyDescent="0.35">
      <c r="B31" s="11">
        <f>+B30+1</f>
        <v>3</v>
      </c>
      <c r="C31" s="19" t="s">
        <v>56</v>
      </c>
      <c r="D31" s="20"/>
      <c r="E31" s="20"/>
      <c r="F31" s="20"/>
      <c r="G31" s="20"/>
      <c r="H31" s="20"/>
      <c r="I31" s="20"/>
      <c r="J31" s="20"/>
      <c r="K31" s="20"/>
      <c r="L31" s="20"/>
      <c r="M31" s="21"/>
    </row>
    <row r="32" spans="2:13" ht="15" thickBot="1" x14ac:dyDescent="0.35">
      <c r="B32" s="11">
        <f>+B31+1</f>
        <v>4</v>
      </c>
      <c r="C32" s="19" t="s">
        <v>22</v>
      </c>
      <c r="D32" s="20"/>
      <c r="E32" s="20"/>
      <c r="F32" s="20"/>
      <c r="G32" s="20"/>
      <c r="H32" s="20"/>
      <c r="I32" s="20"/>
      <c r="J32" s="20"/>
      <c r="K32" s="20"/>
      <c r="L32" s="20"/>
      <c r="M32" s="21"/>
    </row>
    <row r="33" spans="2:13" ht="31.2" customHeight="1" thickBot="1" x14ac:dyDescent="0.35">
      <c r="B33" s="11">
        <f>+B32+1</f>
        <v>5</v>
      </c>
      <c r="C33" s="19" t="s">
        <v>30</v>
      </c>
      <c r="D33" s="20"/>
      <c r="E33" s="20"/>
      <c r="F33" s="20"/>
      <c r="G33" s="20"/>
      <c r="H33" s="20"/>
      <c r="I33" s="20"/>
      <c r="J33" s="20"/>
      <c r="K33" s="20"/>
      <c r="L33" s="20"/>
      <c r="M33" s="21"/>
    </row>
    <row r="34" spans="2:13" ht="15" thickBot="1" x14ac:dyDescent="0.35">
      <c r="B34" s="11">
        <f>+B33+1</f>
        <v>6</v>
      </c>
      <c r="C34" s="19" t="s">
        <v>28</v>
      </c>
      <c r="D34" s="20"/>
      <c r="E34" s="20"/>
      <c r="F34" s="20"/>
      <c r="G34" s="20"/>
      <c r="H34" s="20"/>
      <c r="I34" s="20"/>
      <c r="J34" s="20"/>
      <c r="K34" s="20"/>
      <c r="L34" s="20"/>
      <c r="M34" s="21"/>
    </row>
  </sheetData>
  <mergeCells count="66">
    <mergeCell ref="C32:M32"/>
    <mergeCell ref="F18:G18"/>
    <mergeCell ref="H18:I18"/>
    <mergeCell ref="J18:K18"/>
    <mergeCell ref="F19:G19"/>
    <mergeCell ref="H19:I19"/>
    <mergeCell ref="J19:K19"/>
    <mergeCell ref="J20:K20"/>
    <mergeCell ref="J21:K21"/>
    <mergeCell ref="H20:I20"/>
    <mergeCell ref="H21:I21"/>
    <mergeCell ref="H22:I22"/>
    <mergeCell ref="F20:G20"/>
    <mergeCell ref="E3:L3"/>
    <mergeCell ref="C29:M29"/>
    <mergeCell ref="C30:M30"/>
    <mergeCell ref="C31:M31"/>
    <mergeCell ref="F21:G21"/>
    <mergeCell ref="F22:G22"/>
    <mergeCell ref="J22:K22"/>
    <mergeCell ref="F23:G23"/>
    <mergeCell ref="F24:G24"/>
    <mergeCell ref="F25:G25"/>
    <mergeCell ref="F26:G26"/>
    <mergeCell ref="H23:I23"/>
    <mergeCell ref="H24:I24"/>
    <mergeCell ref="H25:I25"/>
    <mergeCell ref="H26:I26"/>
    <mergeCell ref="C28:K28"/>
    <mergeCell ref="C33:M33"/>
    <mergeCell ref="C34:M34"/>
    <mergeCell ref="J23:K23"/>
    <mergeCell ref="J24:K24"/>
    <mergeCell ref="J25:K25"/>
    <mergeCell ref="J26:K26"/>
    <mergeCell ref="F27:G27"/>
    <mergeCell ref="F15:G15"/>
    <mergeCell ref="H15:I15"/>
    <mergeCell ref="J15:K15"/>
    <mergeCell ref="F16:G16"/>
    <mergeCell ref="H16:I16"/>
    <mergeCell ref="J16:K16"/>
    <mergeCell ref="F17:G17"/>
    <mergeCell ref="H17:I17"/>
    <mergeCell ref="J17:K17"/>
    <mergeCell ref="H27:I27"/>
    <mergeCell ref="J27:K27"/>
    <mergeCell ref="F14:G14"/>
    <mergeCell ref="H14:I14"/>
    <mergeCell ref="J14:K14"/>
    <mergeCell ref="F11:G11"/>
    <mergeCell ref="H11:I11"/>
    <mergeCell ref="J11:K11"/>
    <mergeCell ref="F12:G12"/>
    <mergeCell ref="H12:I12"/>
    <mergeCell ref="J12:K12"/>
    <mergeCell ref="F13:G13"/>
    <mergeCell ref="H13:I13"/>
    <mergeCell ref="J13:K13"/>
    <mergeCell ref="C8:E9"/>
    <mergeCell ref="F8:G8"/>
    <mergeCell ref="H8:I8"/>
    <mergeCell ref="J8:K8"/>
    <mergeCell ref="F10:G10"/>
    <mergeCell ref="H10:I10"/>
    <mergeCell ref="J10:K10"/>
  </mergeCells>
  <conditionalFormatting sqref="F8:K27">
    <cfRule type="cellIs" dxfId="2" priority="2" operator="lessThan">
      <formula>0</formula>
    </cfRule>
  </conditionalFormatting>
  <conditionalFormatting sqref="F9:K27">
    <cfRule type="cellIs" dxfId="0" priority="1" operator="lessThan">
      <formula>0</formula>
    </cfRule>
  </conditionalFormatting>
  <printOptions horizontalCentered="1"/>
  <pageMargins left="0.7" right="0.7" top="0.75" bottom="0.75" header="0.3" footer="0.3"/>
  <pageSetup scale="8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One Year-Fixed Fees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Rashmi Choudhary</cp:lastModifiedBy>
  <cp:lastPrinted>2024-07-29T09:59:59Z</cp:lastPrinted>
  <dcterms:created xsi:type="dcterms:W3CDTF">2024-06-06T09:43:50Z</dcterms:created>
  <dcterms:modified xsi:type="dcterms:W3CDTF">2025-04-16T11:18:22Z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